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425" windowWidth="2184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Alfred Muhammad</author>
  </authors>
  <commentList>
    <comment ref="E5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Inserts No. of Units per type</t>
        </r>
      </text>
    </comment>
    <comment ref="E9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 actual apartment units</t>
        </r>
      </text>
    </comment>
    <comment ref="E10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 no. of fully accessible units to be provided</t>
        </r>
      </text>
    </comment>
    <comment ref="E19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 no. of fully accessible units to be provided for the sensory impaired</t>
        </r>
      </text>
    </comment>
    <comment ref="F5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Inserts No. of Units per type</t>
        </r>
      </text>
    </comment>
    <comment ref="E40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Inserts No. of Units per type</t>
        </r>
      </text>
    </comment>
    <comment ref="F40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Inserts No. of Units per type</t>
        </r>
      </text>
    </comment>
    <comment ref="E44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 actual apartment units</t>
        </r>
      </text>
    </comment>
    <comment ref="E45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 no. of fully accessible units to be provided</t>
        </r>
      </text>
    </comment>
    <comment ref="E54" authorId="0">
      <text>
        <r>
          <rPr>
            <b/>
            <sz val="9"/>
            <rFont val="Tahoma"/>
            <family val="2"/>
          </rPr>
          <t>Alfred Muhammad:</t>
        </r>
        <r>
          <rPr>
            <sz val="9"/>
            <rFont val="Tahoma"/>
            <family val="2"/>
          </rPr>
          <t xml:space="preserve">
insert no. of fully accessible units to be provided for the sensory impaired</t>
        </r>
      </text>
    </comment>
  </commentList>
</comments>
</file>

<file path=xl/sharedStrings.xml><?xml version="1.0" encoding="utf-8"?>
<sst xmlns="http://schemas.openxmlformats.org/spreadsheetml/2006/main" count="94" uniqueCount="39">
  <si>
    <t>Units Types:</t>
  </si>
  <si>
    <t>3 Bedrooms</t>
  </si>
  <si>
    <t>Total No. of Unit / Type</t>
  </si>
  <si>
    <t>Total No. of  Units</t>
  </si>
  <si>
    <t>#</t>
  </si>
  <si>
    <t>Total  Number of Total Accessible Units Provided / Total % of Accessible Units Provided</t>
  </si>
  <si>
    <t>Total No. of  Accessible Units provided</t>
  </si>
  <si>
    <t>% of Accessible Unit provided</t>
  </si>
  <si>
    <t>Total Number of Units</t>
  </si>
  <si>
    <t>LEGEND</t>
  </si>
  <si>
    <t>Required</t>
  </si>
  <si>
    <t>Actual Unit Nos.</t>
  </si>
  <si>
    <t>Indicate Quantity of Fully Accessible Units to be provided</t>
  </si>
  <si>
    <t xml:space="preserve"> Indicate Actual Unit Numbers # (e.g. Unit 234)</t>
  </si>
  <si>
    <t>Accessible Units Matrix (EXAMPLE)</t>
  </si>
  <si>
    <t>TOTAL percentage (%) and number units  provided with mobility accommodation</t>
  </si>
  <si>
    <t>TOTAL percentage (%) and number units  with communication features</t>
  </si>
  <si>
    <t>Studio</t>
  </si>
  <si>
    <t>2 Bedrooms</t>
  </si>
  <si>
    <t>No. of Communication</t>
  </si>
  <si>
    <t>1 Bedrooms</t>
  </si>
  <si>
    <t>Communication</t>
  </si>
  <si>
    <t>Mobility</t>
  </si>
  <si>
    <t xml:space="preserve">ADA 2010 / UFAS </t>
  </si>
  <si>
    <r>
      <rPr>
        <b/>
        <sz val="11"/>
        <color indexed="9"/>
        <rFont val="Calibri"/>
        <family val="2"/>
      </rPr>
      <t>HCIDLA  minimum Accessible units requiremen</t>
    </r>
    <r>
      <rPr>
        <sz val="11"/>
        <color indexed="9"/>
        <rFont val="Calibri"/>
        <family val="2"/>
      </rPr>
      <t>t</t>
    </r>
  </si>
  <si>
    <t>Note:</t>
  </si>
  <si>
    <t>No. of  unit required with Mobility accommodations</t>
  </si>
  <si>
    <t>No. of additional  units required with communication features</t>
  </si>
  <si>
    <t>TCAC minimum Accessible Unit Requirement as of January, 2015</t>
  </si>
  <si>
    <t>Rehab</t>
  </si>
  <si>
    <t>New</t>
  </si>
  <si>
    <t>Is this Project New Construction or Rehab?</t>
  </si>
  <si>
    <t>TCAC &amp; HCIDLA Minimum Accessible Unit Requirement for Rehab Projects</t>
  </si>
  <si>
    <t>No. of Communication Units provided</t>
  </si>
  <si>
    <t>TCAC &amp; HCIDLA minimum Accessible Unit Requirement for New &amp; Rehab Construction</t>
  </si>
  <si>
    <t>No. Mobility Units Provided</t>
  </si>
  <si>
    <t>No. Mobility Units</t>
  </si>
  <si>
    <t>The above Accessibility Matrix is intended as a guide in making sure the proposed project is in compliance with HUD Section 504 [24 CFR 8.26] / 2010 ADA, 233.3.5 requirements. Alternate unit accommodations may be considered in providing comparable housing choices for persons with disabilities, as provided for the general resident population. Please note:  As of, January 1, 2015, State of California, Tax Allocation Committee, Minimum Construction Standards, Regulation Section 10325(f)(7) for new construction  requires 10% of the units be provided with mobility features and 4% of the units with communication features.  The  goal in respect to the federal accessibility standards [HUD Section 504 / 2010 ADA] is to provide a minimum of 5% of the units with mobility features with an additional 2% with communication features.  NOTE: For projects where particluar units are provided only for on-site managers, these units may fall under ADA Title I, employee accommodations [refer to: http://www.ada.gov/ada_title_I.htm]</t>
  </si>
  <si>
    <t>The above Accessibility Matrix is intended as a guide in making sure the proposed project is in compliance with HUD Section 504 [24 CFR 8.26] / 2010 ADA, 233.3.5 requirements. Alternate unit type accommodations may be considered in providing comparable housing choices for persons with disabilities, as provided for the general resident population. Please note:  As of, January 1, 2015, State of California, Tax Allocation Committee, Minimum Construction Standards, Regulation Section 10325(f)(7)  for new construction requires 10% of the units be provided with mobility features and 4% of the units with communication features.  The  goal in respect to the federal accessibility standards [HUD Section 504 / 2010 ADA] is to provide a minimum of 5% of the units with mobility features with an additional 2% with communication features.  NOTE: For projects where particluar units are provided only for on-site managers, these units may fall under ADA Title I, employee accommodations [refer to: http://www.ada.gov/ada_title_I.htm]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</si>
</sst>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2"/>
      <name val="Calibri"/>
      <family val="2"/>
    </font>
    <font>
      <sz val="12"/>
      <color indexed="8"/>
      <name val="Arial Black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3"/>
      <name val="Arial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u val="single"/>
      <sz val="11"/>
      <name val="Calibri"/>
      <family val="2"/>
    </font>
    <font>
      <b/>
      <sz val="12"/>
      <color indexed="9"/>
      <name val="Arial"/>
      <family val="2"/>
    </font>
    <font>
      <sz val="16"/>
      <color indexed="8"/>
      <name val="Calibri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0" tint="-0.1499900072813034"/>
      <name val="Calibri"/>
      <family val="2"/>
    </font>
    <font>
      <sz val="10"/>
      <color rgb="FF222222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Arial"/>
      <family val="2"/>
    </font>
    <font>
      <sz val="16"/>
      <color theme="1"/>
      <name val="Calibri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47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top" wrapText="1"/>
    </xf>
    <xf numFmtId="0" fontId="0" fillId="0" borderId="15" xfId="0" applyBorder="1" applyAlignment="1">
      <alignment/>
    </xf>
    <xf numFmtId="0" fontId="47" fillId="0" borderId="19" xfId="0" applyFont="1" applyBorder="1" applyAlignment="1">
      <alignment horizontal="left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51" fillId="0" borderId="11" xfId="0" applyFont="1" applyBorder="1" applyAlignment="1">
      <alignment vertical="top" wrapText="1"/>
    </xf>
    <xf numFmtId="0" fontId="47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164" fontId="47" fillId="0" borderId="21" xfId="57" applyNumberFormat="1" applyFont="1" applyBorder="1" applyAlignment="1">
      <alignment horizontal="center"/>
    </xf>
    <xf numFmtId="0" fontId="4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9" fillId="0" borderId="10" xfId="0" applyFont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51" fillId="13" borderId="10" xfId="0" applyFont="1" applyFill="1" applyBorder="1" applyAlignment="1">
      <alignment horizontal="center" vertical="top" wrapText="1"/>
    </xf>
    <xf numFmtId="3" fontId="51" fillId="13" borderId="10" xfId="0" applyNumberFormat="1" applyFont="1" applyFill="1" applyBorder="1" applyAlignment="1">
      <alignment horizontal="center" vertical="top" wrapText="1"/>
    </xf>
    <xf numFmtId="0" fontId="52" fillId="13" borderId="25" xfId="0" applyFont="1" applyFill="1" applyBorder="1" applyAlignment="1">
      <alignment horizontal="center" vertical="top" wrapText="1"/>
    </xf>
    <xf numFmtId="0" fontId="0" fillId="13" borderId="10" xfId="0" applyFill="1" applyBorder="1" applyAlignment="1">
      <alignment horizontal="center"/>
    </xf>
    <xf numFmtId="0" fontId="49" fillId="13" borderId="25" xfId="0" applyFont="1" applyFill="1" applyBorder="1" applyAlignment="1">
      <alignment horizontal="center" vertical="top" wrapText="1"/>
    </xf>
    <xf numFmtId="0" fontId="51" fillId="13" borderId="25" xfId="0" applyFont="1" applyFill="1" applyBorder="1" applyAlignment="1">
      <alignment horizontal="center" vertical="top" wrapText="1"/>
    </xf>
    <xf numFmtId="0" fontId="0" fillId="1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8" xfId="0" applyBorder="1" applyAlignment="1">
      <alignment/>
    </xf>
    <xf numFmtId="0" fontId="53" fillId="0" borderId="28" xfId="0" applyFont="1" applyBorder="1" applyAlignment="1">
      <alignment/>
    </xf>
    <xf numFmtId="0" fontId="47" fillId="0" borderId="28" xfId="0" applyFont="1" applyBorder="1" applyAlignment="1">
      <alignment/>
    </xf>
    <xf numFmtId="0" fontId="51" fillId="0" borderId="16" xfId="0" applyFont="1" applyBorder="1" applyAlignment="1">
      <alignment vertical="top" wrapText="1"/>
    </xf>
    <xf numFmtId="0" fontId="49" fillId="0" borderId="29" xfId="0" applyFont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55" fillId="0" borderId="0" xfId="0" applyFont="1" applyAlignment="1">
      <alignment/>
    </xf>
    <xf numFmtId="164" fontId="49" fillId="0" borderId="32" xfId="57" applyNumberFormat="1" applyFont="1" applyBorder="1" applyAlignment="1">
      <alignment horizontal="center" vertical="center" wrapText="1"/>
    </xf>
    <xf numFmtId="164" fontId="49" fillId="0" borderId="33" xfId="57" applyNumberFormat="1" applyFon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9" fontId="33" fillId="0" borderId="0" xfId="0" applyNumberFormat="1" applyFont="1" applyAlignment="1">
      <alignment/>
    </xf>
    <xf numFmtId="0" fontId="36" fillId="0" borderId="0" xfId="0" applyFont="1" applyAlignment="1">
      <alignment/>
    </xf>
    <xf numFmtId="9" fontId="47" fillId="0" borderId="0" xfId="0" applyNumberFormat="1" applyFont="1" applyAlignment="1">
      <alignment/>
    </xf>
    <xf numFmtId="0" fontId="15" fillId="0" borderId="0" xfId="0" applyFont="1" applyAlignment="1">
      <alignment/>
    </xf>
    <xf numFmtId="0" fontId="49" fillId="33" borderId="22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1" fontId="0" fillId="0" borderId="31" xfId="0" applyNumberFormat="1" applyBorder="1" applyAlignment="1">
      <alignment horizontal="center" vertical="center"/>
    </xf>
    <xf numFmtId="9" fontId="47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19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34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49" fillId="0" borderId="35" xfId="0" applyFont="1" applyBorder="1" applyAlignment="1">
      <alignment vertical="center" wrapText="1"/>
    </xf>
    <xf numFmtId="0" fontId="49" fillId="0" borderId="36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35" xfId="0" applyFont="1" applyBorder="1" applyAlignment="1">
      <alignment vertical="top" wrapText="1"/>
    </xf>
    <xf numFmtId="0" fontId="49" fillId="0" borderId="3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64" fontId="0" fillId="0" borderId="38" xfId="57" applyNumberFormat="1" applyFont="1" applyBorder="1" applyAlignment="1">
      <alignment horizontal="center" vertical="center"/>
    </xf>
    <xf numFmtId="164" fontId="0" fillId="0" borderId="31" xfId="57" applyNumberFormat="1" applyFont="1" applyBorder="1" applyAlignment="1">
      <alignment horizontal="center" vertical="center"/>
    </xf>
    <xf numFmtId="164" fontId="0" fillId="0" borderId="40" xfId="57" applyNumberFormat="1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64" fontId="0" fillId="0" borderId="39" xfId="57" applyNumberFormat="1" applyFont="1" applyBorder="1" applyAlignment="1">
      <alignment horizontal="center" vertical="center"/>
    </xf>
    <xf numFmtId="0" fontId="47" fillId="0" borderId="41" xfId="0" applyFont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49" fillId="0" borderId="43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5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47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left" wrapText="1"/>
    </xf>
    <xf numFmtId="0" fontId="47" fillId="0" borderId="48" xfId="0" applyFont="1" applyBorder="1" applyAlignment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4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5" zoomScaleNormal="85" zoomScalePageLayoutView="0" workbookViewId="0" topLeftCell="A1">
      <selection activeCell="F38" sqref="F38"/>
    </sheetView>
  </sheetViews>
  <sheetFormatPr defaultColWidth="9.140625" defaultRowHeight="15"/>
  <cols>
    <col min="1" max="1" width="7.28125" style="0" customWidth="1"/>
    <col min="2" max="2" width="15.00390625" style="0" customWidth="1"/>
    <col min="3" max="3" width="14.7109375" style="0" customWidth="1"/>
    <col min="4" max="4" width="43.28125" style="0" customWidth="1"/>
    <col min="5" max="5" width="17.7109375" style="0" customWidth="1"/>
    <col min="6" max="6" width="10.8515625" style="0" customWidth="1"/>
    <col min="7" max="8" width="11.8515625" style="0" customWidth="1"/>
    <col min="9" max="9" width="16.421875" style="0" customWidth="1"/>
    <col min="10" max="10" width="11.421875" style="0" customWidth="1"/>
    <col min="11" max="11" width="12.00390625" style="0" customWidth="1"/>
    <col min="14" max="14" width="9.57421875" style="0" bestFit="1" customWidth="1"/>
  </cols>
  <sheetData>
    <row r="1" spans="3:7" ht="21">
      <c r="C1" s="73" t="s">
        <v>31</v>
      </c>
      <c r="E1" s="57">
        <v>1</v>
      </c>
      <c r="F1" s="71" t="s">
        <v>29</v>
      </c>
      <c r="G1" s="72"/>
    </row>
    <row r="2" spans="5:6" ht="15">
      <c r="E2" s="57"/>
      <c r="F2" s="60" t="s">
        <v>30</v>
      </c>
    </row>
    <row r="3" ht="20.25" thickBot="1">
      <c r="C3" s="14" t="s">
        <v>14</v>
      </c>
    </row>
    <row r="4" spans="1:11" ht="26.25" customHeight="1" thickBot="1">
      <c r="A4" s="62" t="s">
        <v>25</v>
      </c>
      <c r="C4" s="76" t="s">
        <v>0</v>
      </c>
      <c r="D4" s="77"/>
      <c r="E4" s="16" t="s">
        <v>17</v>
      </c>
      <c r="F4" s="16" t="s">
        <v>20</v>
      </c>
      <c r="G4" s="16" t="s">
        <v>18</v>
      </c>
      <c r="H4" s="16" t="s">
        <v>1</v>
      </c>
      <c r="I4" s="28" t="s">
        <v>3</v>
      </c>
      <c r="J4" s="97" t="s">
        <v>6</v>
      </c>
      <c r="K4" s="100" t="s">
        <v>7</v>
      </c>
    </row>
    <row r="5" spans="1:11" ht="63.75" customHeight="1" thickBot="1">
      <c r="A5" s="111" t="s">
        <v>34</v>
      </c>
      <c r="B5" s="112"/>
      <c r="C5" s="74" t="s">
        <v>2</v>
      </c>
      <c r="D5" s="75"/>
      <c r="E5" s="26">
        <v>0</v>
      </c>
      <c r="F5" s="26">
        <v>48</v>
      </c>
      <c r="G5" s="26">
        <v>1</v>
      </c>
      <c r="H5" s="63">
        <v>0</v>
      </c>
      <c r="I5" s="22">
        <f>SUM(E5:H5)</f>
        <v>49</v>
      </c>
      <c r="J5" s="98"/>
      <c r="K5" s="101"/>
    </row>
    <row r="6" spans="1:11" ht="18" customHeight="1" thickBot="1">
      <c r="A6" s="61">
        <v>0.1</v>
      </c>
      <c r="B6" s="57" t="s">
        <v>22</v>
      </c>
      <c r="C6" s="6" t="s">
        <v>26</v>
      </c>
      <c r="D6" s="7"/>
      <c r="E6" s="85">
        <f>E5*C10</f>
        <v>0</v>
      </c>
      <c r="F6" s="85">
        <f>F5*C10</f>
        <v>2.4000000000000004</v>
      </c>
      <c r="G6" s="85">
        <f>G5*C10</f>
        <v>0.05</v>
      </c>
      <c r="H6" s="85">
        <f>H5*C10</f>
        <v>0</v>
      </c>
      <c r="I6" s="95"/>
      <c r="J6" s="99"/>
      <c r="K6" s="102"/>
    </row>
    <row r="7" spans="3:9" ht="15.75" customHeight="1" hidden="1" thickBot="1">
      <c r="C7" s="8"/>
      <c r="D7" s="9"/>
      <c r="E7" s="86"/>
      <c r="F7" s="86"/>
      <c r="G7" s="86"/>
      <c r="H7" s="86"/>
      <c r="I7" s="86"/>
    </row>
    <row r="8" spans="1:11" ht="15.75" customHeight="1">
      <c r="A8" s="70">
        <v>0.04</v>
      </c>
      <c r="B8" s="57" t="s">
        <v>21</v>
      </c>
      <c r="C8" s="10"/>
      <c r="D8" s="41" t="s">
        <v>10</v>
      </c>
      <c r="E8" s="13">
        <f>ROUNDUP(E6,0)</f>
        <v>0</v>
      </c>
      <c r="F8" s="13">
        <f>ROUNDUP(F6,0)</f>
        <v>3</v>
      </c>
      <c r="G8" s="13">
        <f>ROUNDUP(G6,0)</f>
        <v>1</v>
      </c>
      <c r="H8" s="20">
        <f>ROUNDUP(H6,0)</f>
        <v>0</v>
      </c>
      <c r="I8" s="42">
        <f>SUM(E8:H8)</f>
        <v>4</v>
      </c>
      <c r="J8" s="103">
        <f>SUM(E10:I10)</f>
        <v>4</v>
      </c>
      <c r="K8" s="106">
        <f>J8/I5</f>
        <v>0.08163265306122448</v>
      </c>
    </row>
    <row r="9" spans="3:11" ht="15.75" customHeight="1">
      <c r="C9" s="5"/>
      <c r="D9" s="25" t="s">
        <v>11</v>
      </c>
      <c r="E9" s="30" t="s">
        <v>4</v>
      </c>
      <c r="F9" s="31" t="s">
        <v>4</v>
      </c>
      <c r="G9" s="30" t="s">
        <v>4</v>
      </c>
      <c r="H9" s="32" t="s">
        <v>4</v>
      </c>
      <c r="I9" s="43"/>
      <c r="J9" s="104"/>
      <c r="K9" s="107"/>
    </row>
    <row r="10" spans="1:11" ht="59.25" customHeight="1" thickBot="1">
      <c r="A10" s="111" t="s">
        <v>32</v>
      </c>
      <c r="B10" s="112"/>
      <c r="C10" s="56" t="str">
        <f>IF($E$1=1,"5%",IF($E$1=2,"10%",""))</f>
        <v>5%</v>
      </c>
      <c r="D10" s="78" t="s">
        <v>35</v>
      </c>
      <c r="E10" s="80">
        <f>E8</f>
        <v>0</v>
      </c>
      <c r="F10" s="80">
        <f>F8</f>
        <v>3</v>
      </c>
      <c r="G10" s="80">
        <f>G8</f>
        <v>1</v>
      </c>
      <c r="H10" s="27">
        <f>H8</f>
        <v>0</v>
      </c>
      <c r="I10" s="96"/>
      <c r="J10" s="105"/>
      <c r="K10" s="108"/>
    </row>
    <row r="11" spans="1:11" ht="15.75" customHeight="1" hidden="1" thickBot="1">
      <c r="A11" s="58"/>
      <c r="B11" s="58"/>
      <c r="C11" s="5"/>
      <c r="D11" s="79"/>
      <c r="E11" s="80"/>
      <c r="F11" s="80"/>
      <c r="G11" s="80"/>
      <c r="H11" s="27">
        <f>SUM(H10)</f>
        <v>0</v>
      </c>
      <c r="I11" s="96"/>
      <c r="J11" s="47">
        <f>SUM(E11:I11)</f>
        <v>0</v>
      </c>
      <c r="K11" s="48"/>
    </row>
    <row r="12" spans="1:11" ht="15">
      <c r="A12" s="61">
        <v>0.05</v>
      </c>
      <c r="B12" s="57" t="s">
        <v>22</v>
      </c>
      <c r="C12" s="5"/>
      <c r="D12" s="1"/>
      <c r="E12" s="30"/>
      <c r="F12" s="30"/>
      <c r="G12" s="30"/>
      <c r="H12" s="35"/>
      <c r="I12" s="44"/>
      <c r="J12" s="103">
        <f>SUM(E13:I13)</f>
        <v>0</v>
      </c>
      <c r="K12" s="106">
        <f>J12/I5</f>
        <v>0</v>
      </c>
    </row>
    <row r="13" spans="1:11" ht="16.5" customHeight="1" thickBot="1">
      <c r="A13" s="70">
        <v>0.02</v>
      </c>
      <c r="B13" s="57" t="s">
        <v>21</v>
      </c>
      <c r="C13" s="5"/>
      <c r="D13" s="82"/>
      <c r="E13" s="81"/>
      <c r="F13" s="81"/>
      <c r="G13" s="81"/>
      <c r="H13" s="81"/>
      <c r="I13" s="96"/>
      <c r="J13" s="104"/>
      <c r="K13" s="107"/>
    </row>
    <row r="14" spans="1:11" ht="15" customHeight="1" hidden="1">
      <c r="A14" s="58"/>
      <c r="B14" s="58"/>
      <c r="C14" s="24"/>
      <c r="D14" s="83"/>
      <c r="E14" s="84"/>
      <c r="F14" s="84"/>
      <c r="G14" s="84"/>
      <c r="H14" s="84"/>
      <c r="I14" s="117"/>
      <c r="J14" s="104"/>
      <c r="K14" s="107"/>
    </row>
    <row r="15" spans="1:11" ht="39" thickBot="1">
      <c r="A15" s="58"/>
      <c r="B15" s="58"/>
      <c r="C15" s="17"/>
      <c r="D15" s="18" t="s">
        <v>15</v>
      </c>
      <c r="E15" s="120"/>
      <c r="F15" s="121"/>
      <c r="G15" s="122"/>
      <c r="H15" s="54">
        <f>I15/I26</f>
        <v>0.08163265306122448</v>
      </c>
      <c r="I15" s="45">
        <f>SUM(I8:I14)</f>
        <v>4</v>
      </c>
      <c r="J15" s="109"/>
      <c r="K15" s="110"/>
    </row>
    <row r="16" spans="1:11" ht="15.75" thickBot="1">
      <c r="A16" s="58"/>
      <c r="B16" s="58"/>
      <c r="C16" s="11" t="s">
        <v>27</v>
      </c>
      <c r="D16" s="2"/>
      <c r="E16" s="12">
        <f>E5*C19</f>
        <v>0</v>
      </c>
      <c r="F16" s="12">
        <f>F5*C19</f>
        <v>0.96</v>
      </c>
      <c r="G16" s="12">
        <f>G5*C19</f>
        <v>0.02</v>
      </c>
      <c r="H16" s="64">
        <f>H5*C19</f>
        <v>0</v>
      </c>
      <c r="I16" s="22"/>
      <c r="J16" s="92">
        <f>SUM(E19:I19)</f>
        <v>2</v>
      </c>
      <c r="K16" s="106">
        <f>J16/I5</f>
        <v>0.04081632653061224</v>
      </c>
    </row>
    <row r="17" spans="1:11" ht="15">
      <c r="A17" s="60" t="s">
        <v>23</v>
      </c>
      <c r="B17" s="58"/>
      <c r="C17" s="10"/>
      <c r="D17" s="41" t="s">
        <v>10</v>
      </c>
      <c r="E17" s="13">
        <f>ROUNDUP(E16,0)</f>
        <v>0</v>
      </c>
      <c r="F17" s="13">
        <f>ROUNDUP(F16,0)</f>
        <v>1</v>
      </c>
      <c r="G17" s="13">
        <f>ROUNDUP(G16,0)</f>
        <v>1</v>
      </c>
      <c r="H17" s="20">
        <f>ROUNDUP(H16,0)</f>
        <v>0</v>
      </c>
      <c r="I17" s="42">
        <f>SUM(E17:H17)</f>
        <v>2</v>
      </c>
      <c r="J17" s="93"/>
      <c r="K17" s="107"/>
    </row>
    <row r="18" spans="1:11" ht="15">
      <c r="A18" s="59">
        <v>0.05</v>
      </c>
      <c r="B18" s="58" t="s">
        <v>22</v>
      </c>
      <c r="C18" s="5"/>
      <c r="D18" s="25" t="s">
        <v>11</v>
      </c>
      <c r="E18" s="30" t="s">
        <v>4</v>
      </c>
      <c r="F18" s="33" t="s">
        <v>4</v>
      </c>
      <c r="G18" s="30" t="s">
        <v>4</v>
      </c>
      <c r="H18" s="34" t="s">
        <v>4</v>
      </c>
      <c r="I18" s="44"/>
      <c r="J18" s="93"/>
      <c r="K18" s="107"/>
    </row>
    <row r="19" spans="1:11" ht="15">
      <c r="A19" s="59">
        <v>0.02</v>
      </c>
      <c r="B19" s="58" t="s">
        <v>21</v>
      </c>
      <c r="C19" s="87" t="str">
        <f>IF($E$1=1,"2%",IF($E$1=2,"4%",""))</f>
        <v>2%</v>
      </c>
      <c r="D19" s="78" t="s">
        <v>33</v>
      </c>
      <c r="E19" s="80">
        <f>E17</f>
        <v>0</v>
      </c>
      <c r="F19" s="80">
        <f>F17</f>
        <v>1</v>
      </c>
      <c r="G19" s="80">
        <f>G17</f>
        <v>1</v>
      </c>
      <c r="H19" s="118">
        <f>H17</f>
        <v>0</v>
      </c>
      <c r="I19" s="96"/>
      <c r="J19" s="93"/>
      <c r="K19" s="107"/>
    </row>
    <row r="20" spans="3:11" ht="15.75" thickBot="1">
      <c r="C20" s="88"/>
      <c r="D20" s="79"/>
      <c r="E20" s="80"/>
      <c r="F20" s="80"/>
      <c r="G20" s="80"/>
      <c r="H20" s="119"/>
      <c r="I20" s="96"/>
      <c r="J20" s="94"/>
      <c r="K20" s="110"/>
    </row>
    <row r="21" spans="3:11" ht="15">
      <c r="C21" s="5"/>
      <c r="D21" s="25"/>
      <c r="E21" s="30"/>
      <c r="F21" s="31"/>
      <c r="G21" s="30"/>
      <c r="H21" s="35"/>
      <c r="I21" s="44"/>
      <c r="J21" s="92">
        <f>SUM(E22:I22)</f>
        <v>0</v>
      </c>
      <c r="K21" s="89">
        <f>J21/I5</f>
        <v>0</v>
      </c>
    </row>
    <row r="22" spans="3:11" ht="9.75" customHeight="1">
      <c r="C22" s="5"/>
      <c r="D22" s="82"/>
      <c r="E22" s="81"/>
      <c r="F22" s="81"/>
      <c r="G22" s="81"/>
      <c r="H22" s="81"/>
      <c r="I22" s="96"/>
      <c r="J22" s="93"/>
      <c r="K22" s="90"/>
    </row>
    <row r="23" spans="3:11" ht="7.5" customHeight="1" thickBot="1">
      <c r="C23" s="5"/>
      <c r="D23" s="82"/>
      <c r="E23" s="81"/>
      <c r="F23" s="81"/>
      <c r="G23" s="84"/>
      <c r="H23" s="81"/>
      <c r="I23" s="96"/>
      <c r="J23" s="93"/>
      <c r="K23" s="90"/>
    </row>
    <row r="24" spans="3:11" ht="26.25" thickBot="1">
      <c r="C24" s="23"/>
      <c r="D24" s="18" t="s">
        <v>16</v>
      </c>
      <c r="E24" s="114"/>
      <c r="F24" s="115"/>
      <c r="G24" s="116"/>
      <c r="H24" s="55">
        <f>I24/I26</f>
        <v>0.04081632653061224</v>
      </c>
      <c r="I24" s="46">
        <f>SUM(I17)</f>
        <v>2</v>
      </c>
      <c r="J24" s="94"/>
      <c r="K24" s="91"/>
    </row>
    <row r="25" spans="3:11" ht="15.75" thickBot="1">
      <c r="C25" s="4" t="s">
        <v>5</v>
      </c>
      <c r="D25" s="3"/>
      <c r="E25" s="3"/>
      <c r="F25" s="3"/>
      <c r="G25" s="3"/>
      <c r="H25" s="3"/>
      <c r="I25" s="29"/>
      <c r="J25" s="19">
        <f>I15+I24</f>
        <v>6</v>
      </c>
      <c r="K25" s="21">
        <f>J25/I26</f>
        <v>0.12244897959183673</v>
      </c>
    </row>
    <row r="26" spans="3:9" ht="15.75" thickBot="1">
      <c r="C26" s="4" t="s">
        <v>8</v>
      </c>
      <c r="D26" s="3"/>
      <c r="E26" s="3"/>
      <c r="F26" s="3"/>
      <c r="G26" s="3"/>
      <c r="H26" s="3"/>
      <c r="I26" s="19">
        <f>I5</f>
        <v>49</v>
      </c>
    </row>
    <row r="27" spans="3:9" ht="15">
      <c r="C27" s="49"/>
      <c r="D27" s="15"/>
      <c r="E27" s="15"/>
      <c r="F27" s="15"/>
      <c r="G27" s="15"/>
      <c r="H27" s="15"/>
      <c r="I27" s="50"/>
    </row>
    <row r="28" spans="3:11" ht="106.5" customHeight="1">
      <c r="C28" s="113" t="s">
        <v>37</v>
      </c>
      <c r="D28" s="113"/>
      <c r="E28" s="113"/>
      <c r="F28" s="113"/>
      <c r="G28" s="113"/>
      <c r="H28" s="113"/>
      <c r="I28" s="113"/>
      <c r="J28" s="113"/>
      <c r="K28" s="113"/>
    </row>
    <row r="29" spans="3:11" ht="15">
      <c r="C29" s="40" t="s">
        <v>9</v>
      </c>
      <c r="D29" s="39"/>
      <c r="E29" s="38"/>
      <c r="F29" s="51"/>
      <c r="G29" s="51"/>
      <c r="K29" s="51"/>
    </row>
    <row r="30" spans="6:11" ht="10.5" customHeight="1">
      <c r="F30" s="51"/>
      <c r="G30" s="51"/>
      <c r="K30" s="51"/>
    </row>
    <row r="31" spans="3:11" ht="11.25" customHeight="1">
      <c r="C31" s="15" t="s">
        <v>13</v>
      </c>
      <c r="E31" s="36"/>
      <c r="F31" s="51"/>
      <c r="G31" s="51"/>
      <c r="K31" s="51"/>
    </row>
    <row r="32" spans="3:5" ht="15">
      <c r="C32" s="15" t="s">
        <v>12</v>
      </c>
      <c r="E32" s="37"/>
    </row>
    <row r="33" spans="8:10" ht="15">
      <c r="H33" s="51"/>
      <c r="J33" s="52"/>
    </row>
    <row r="34" spans="3:10" ht="15.75">
      <c r="C34" s="73" t="s">
        <v>31</v>
      </c>
      <c r="E34" s="57">
        <v>1</v>
      </c>
      <c r="F34" s="71" t="s">
        <v>29</v>
      </c>
      <c r="H34" s="51"/>
      <c r="J34" s="52"/>
    </row>
    <row r="35" spans="5:10" ht="15">
      <c r="E35" s="57"/>
      <c r="F35" s="60" t="s">
        <v>30</v>
      </c>
      <c r="H35" s="51"/>
      <c r="J35" s="52"/>
    </row>
    <row r="36" spans="8:10" ht="15">
      <c r="H36" s="51"/>
      <c r="J36" s="52"/>
    </row>
    <row r="37" ht="18.75">
      <c r="C37" s="53"/>
    </row>
    <row r="38" ht="20.25" thickBot="1">
      <c r="C38" s="14" t="s">
        <v>14</v>
      </c>
    </row>
    <row r="39" spans="1:11" ht="39" thickBot="1">
      <c r="A39" s="62" t="s">
        <v>25</v>
      </c>
      <c r="C39" s="76" t="s">
        <v>0</v>
      </c>
      <c r="D39" s="77"/>
      <c r="E39" s="16" t="s">
        <v>17</v>
      </c>
      <c r="F39" s="16" t="s">
        <v>20</v>
      </c>
      <c r="G39" s="16" t="s">
        <v>18</v>
      </c>
      <c r="H39" s="16" t="s">
        <v>1</v>
      </c>
      <c r="I39" s="28" t="s">
        <v>3</v>
      </c>
      <c r="J39" s="97" t="s">
        <v>6</v>
      </c>
      <c r="K39" s="100" t="s">
        <v>7</v>
      </c>
    </row>
    <row r="40" spans="1:11" ht="15.75" customHeight="1" thickBot="1">
      <c r="A40" s="123" t="s">
        <v>28</v>
      </c>
      <c r="B40" s="124"/>
      <c r="C40" s="74" t="s">
        <v>2</v>
      </c>
      <c r="D40" s="75"/>
      <c r="E40" s="26">
        <v>208</v>
      </c>
      <c r="F40" s="26">
        <v>74</v>
      </c>
      <c r="G40" s="26">
        <v>0</v>
      </c>
      <c r="H40" s="63">
        <v>1</v>
      </c>
      <c r="I40" s="22">
        <f>SUM(E40:H40)</f>
        <v>283</v>
      </c>
      <c r="J40" s="98"/>
      <c r="K40" s="101"/>
    </row>
    <row r="41" spans="3:11" ht="15.75" thickBot="1">
      <c r="C41" s="6" t="s">
        <v>26</v>
      </c>
      <c r="D41" s="7"/>
      <c r="E41" s="85">
        <f>E40*C45</f>
        <v>10.4</v>
      </c>
      <c r="F41" s="85">
        <f>F40*C45</f>
        <v>3.7</v>
      </c>
      <c r="G41" s="85">
        <f>G40*C45</f>
        <v>0</v>
      </c>
      <c r="H41" s="85">
        <f>H40*C45</f>
        <v>0.05</v>
      </c>
      <c r="I41" s="95"/>
      <c r="J41" s="99"/>
      <c r="K41" s="102"/>
    </row>
    <row r="42" spans="3:9" ht="15.75" customHeight="1" thickBot="1">
      <c r="C42" s="8"/>
      <c r="D42" s="9"/>
      <c r="E42" s="86"/>
      <c r="F42" s="86"/>
      <c r="G42" s="86"/>
      <c r="H42" s="86"/>
      <c r="I42" s="86"/>
    </row>
    <row r="43" spans="1:11" ht="15">
      <c r="A43" s="61">
        <v>0.1</v>
      </c>
      <c r="B43" s="57" t="s">
        <v>22</v>
      </c>
      <c r="C43" s="10"/>
      <c r="D43" s="41" t="s">
        <v>10</v>
      </c>
      <c r="E43" s="66">
        <f>ROUNDUP(E41,0)</f>
        <v>11</v>
      </c>
      <c r="F43" s="66">
        <f>ROUNDUP(F41,0)</f>
        <v>4</v>
      </c>
      <c r="G43" s="66">
        <f>ROUNDUP(G41,0)</f>
        <v>0</v>
      </c>
      <c r="H43" s="66">
        <f>ROUNDUP(H41,0)</f>
        <v>1</v>
      </c>
      <c r="I43" s="67">
        <f>SUM(E43:H43)</f>
        <v>16</v>
      </c>
      <c r="J43" s="103">
        <f>SUM(E45:I45)</f>
        <v>16</v>
      </c>
      <c r="K43" s="106">
        <f>J43/I40</f>
        <v>0.05653710247349823</v>
      </c>
    </row>
    <row r="44" spans="1:11" ht="15">
      <c r="A44" s="70">
        <v>0.04</v>
      </c>
      <c r="B44" s="57" t="s">
        <v>21</v>
      </c>
      <c r="C44" s="5"/>
      <c r="D44" s="68" t="s">
        <v>11</v>
      </c>
      <c r="E44" s="30" t="s">
        <v>4</v>
      </c>
      <c r="F44" s="31" t="s">
        <v>4</v>
      </c>
      <c r="G44" s="30" t="s">
        <v>4</v>
      </c>
      <c r="H44" s="32" t="s">
        <v>4</v>
      </c>
      <c r="I44" s="43"/>
      <c r="J44" s="104"/>
      <c r="K44" s="107"/>
    </row>
    <row r="45" spans="1:11" ht="15" customHeight="1">
      <c r="A45" s="125" t="s">
        <v>24</v>
      </c>
      <c r="B45" s="126"/>
      <c r="C45" s="56" t="str">
        <f>IF($E$34=1,"5%",IF($E$34=2,"10%",""))</f>
        <v>5%</v>
      </c>
      <c r="D45" s="78" t="s">
        <v>36</v>
      </c>
      <c r="E45" s="80">
        <f>E43</f>
        <v>11</v>
      </c>
      <c r="F45" s="80">
        <f>F43</f>
        <v>4</v>
      </c>
      <c r="G45" s="80">
        <f>G43</f>
        <v>0</v>
      </c>
      <c r="H45" s="27">
        <f>H43</f>
        <v>1</v>
      </c>
      <c r="I45" s="96"/>
      <c r="J45" s="105"/>
      <c r="K45" s="108"/>
    </row>
    <row r="46" spans="1:11" ht="15.75" thickBot="1">
      <c r="A46" s="58"/>
      <c r="B46" s="58"/>
      <c r="C46" s="5"/>
      <c r="D46" s="79"/>
      <c r="E46" s="80"/>
      <c r="F46" s="80"/>
      <c r="G46" s="80"/>
      <c r="H46" s="27">
        <f>SUM(H45)</f>
        <v>1</v>
      </c>
      <c r="I46" s="96"/>
      <c r="J46" s="69">
        <f>SUM(E46:I46)</f>
        <v>1</v>
      </c>
      <c r="K46" s="65"/>
    </row>
    <row r="47" spans="1:11" ht="15">
      <c r="A47" s="59">
        <v>0.08</v>
      </c>
      <c r="B47" s="58" t="s">
        <v>22</v>
      </c>
      <c r="C47" s="5"/>
      <c r="D47" s="68"/>
      <c r="E47" s="30"/>
      <c r="F47" s="30"/>
      <c r="G47" s="30"/>
      <c r="H47" s="35"/>
      <c r="I47" s="44"/>
      <c r="J47" s="103">
        <f>SUM(E48:I48)</f>
        <v>0</v>
      </c>
      <c r="K47" s="106">
        <f>J47/I40</f>
        <v>0</v>
      </c>
    </row>
    <row r="48" spans="1:11" ht="15">
      <c r="A48" s="59">
        <v>0.03</v>
      </c>
      <c r="B48" s="58" t="s">
        <v>21</v>
      </c>
      <c r="C48" s="5"/>
      <c r="D48" s="82"/>
      <c r="E48" s="81"/>
      <c r="F48" s="81"/>
      <c r="G48" s="81"/>
      <c r="H48" s="81"/>
      <c r="I48" s="96"/>
      <c r="J48" s="104"/>
      <c r="K48" s="107"/>
    </row>
    <row r="49" spans="1:11" ht="15.75" thickBot="1">
      <c r="A49" s="58"/>
      <c r="B49" s="58"/>
      <c r="C49" s="24"/>
      <c r="D49" s="83"/>
      <c r="E49" s="84"/>
      <c r="F49" s="84"/>
      <c r="G49" s="84"/>
      <c r="H49" s="84"/>
      <c r="I49" s="117"/>
      <c r="J49" s="104"/>
      <c r="K49" s="107"/>
    </row>
    <row r="50" spans="1:11" ht="39" thickBot="1">
      <c r="A50" s="58"/>
      <c r="B50" s="58"/>
      <c r="C50" s="17"/>
      <c r="D50" s="18" t="s">
        <v>15</v>
      </c>
      <c r="E50" s="120"/>
      <c r="F50" s="121"/>
      <c r="G50" s="122"/>
      <c r="H50" s="54">
        <f>I50/I61</f>
        <v>0.05653710247349823</v>
      </c>
      <c r="I50" s="45">
        <f>SUM(I43:I49)</f>
        <v>16</v>
      </c>
      <c r="J50" s="109"/>
      <c r="K50" s="110"/>
    </row>
    <row r="51" spans="1:11" ht="15.75" thickBot="1">
      <c r="A51" s="58"/>
      <c r="B51" s="58"/>
      <c r="C51" s="11" t="s">
        <v>27</v>
      </c>
      <c r="D51" s="2"/>
      <c r="E51" s="12">
        <f>E40*C54</f>
        <v>4.16</v>
      </c>
      <c r="F51" s="12">
        <f>F40*C54</f>
        <v>1.48</v>
      </c>
      <c r="G51" s="12">
        <f>G40*C54</f>
        <v>0</v>
      </c>
      <c r="H51" s="64">
        <f>H40*C54</f>
        <v>0.02</v>
      </c>
      <c r="I51" s="22"/>
      <c r="J51" s="92">
        <f>SUM(E54:I54)</f>
        <v>8</v>
      </c>
      <c r="K51" s="106">
        <f>J51/I40</f>
        <v>0.028268551236749116</v>
      </c>
    </row>
    <row r="52" spans="1:11" ht="15">
      <c r="A52" s="60" t="s">
        <v>23</v>
      </c>
      <c r="B52" s="58"/>
      <c r="C52" s="10"/>
      <c r="D52" s="41" t="s">
        <v>10</v>
      </c>
      <c r="E52" s="66">
        <f>ROUNDUP(E51,0)</f>
        <v>5</v>
      </c>
      <c r="F52" s="66">
        <f>ROUNDUP(F51,0)</f>
        <v>2</v>
      </c>
      <c r="G52" s="66">
        <f>ROUNDUP(G51,0)</f>
        <v>0</v>
      </c>
      <c r="H52" s="66">
        <f>ROUNDUP(H51,0)</f>
        <v>1</v>
      </c>
      <c r="I52" s="67">
        <f>SUM(E52:H52)</f>
        <v>8</v>
      </c>
      <c r="J52" s="93"/>
      <c r="K52" s="107"/>
    </row>
    <row r="53" spans="1:11" ht="15">
      <c r="A53" s="59">
        <v>0.05</v>
      </c>
      <c r="B53" s="58" t="s">
        <v>22</v>
      </c>
      <c r="C53" s="5"/>
      <c r="D53" s="68" t="s">
        <v>11</v>
      </c>
      <c r="E53" s="30" t="s">
        <v>4</v>
      </c>
      <c r="F53" s="33" t="s">
        <v>4</v>
      </c>
      <c r="G53" s="30" t="s">
        <v>4</v>
      </c>
      <c r="H53" s="34" t="s">
        <v>4</v>
      </c>
      <c r="I53" s="44"/>
      <c r="J53" s="93"/>
      <c r="K53" s="107"/>
    </row>
    <row r="54" spans="1:11" ht="15">
      <c r="A54" s="59">
        <v>0.02</v>
      </c>
      <c r="B54" s="58" t="s">
        <v>21</v>
      </c>
      <c r="C54" s="87" t="str">
        <f>IF($E$34=1,"2%",IF($E$34=2,"4%",""))</f>
        <v>2%</v>
      </c>
      <c r="D54" s="78" t="s">
        <v>19</v>
      </c>
      <c r="E54" s="80">
        <f>E52</f>
        <v>5</v>
      </c>
      <c r="F54" s="80">
        <f>F52</f>
        <v>2</v>
      </c>
      <c r="G54" s="80">
        <f>G52</f>
        <v>0</v>
      </c>
      <c r="H54" s="118">
        <f>H52</f>
        <v>1</v>
      </c>
      <c r="I54" s="96"/>
      <c r="J54" s="93"/>
      <c r="K54" s="107"/>
    </row>
    <row r="55" spans="3:11" ht="15.75" thickBot="1">
      <c r="C55" s="88"/>
      <c r="D55" s="79"/>
      <c r="E55" s="80"/>
      <c r="F55" s="80"/>
      <c r="G55" s="80"/>
      <c r="H55" s="119"/>
      <c r="I55" s="96"/>
      <c r="J55" s="94"/>
      <c r="K55" s="110"/>
    </row>
    <row r="56" spans="3:11" ht="15">
      <c r="C56" s="5"/>
      <c r="D56" s="68"/>
      <c r="E56" s="30"/>
      <c r="F56" s="31"/>
      <c r="G56" s="30"/>
      <c r="H56" s="35"/>
      <c r="I56" s="44"/>
      <c r="J56" s="92">
        <f>SUM(E57:I57)</f>
        <v>0</v>
      </c>
      <c r="K56" s="89">
        <f>J56/I40</f>
        <v>0</v>
      </c>
    </row>
    <row r="57" spans="3:11" ht="15">
      <c r="C57" s="5"/>
      <c r="D57" s="82"/>
      <c r="E57" s="81"/>
      <c r="F57" s="81"/>
      <c r="G57" s="81"/>
      <c r="H57" s="81"/>
      <c r="I57" s="96"/>
      <c r="J57" s="93"/>
      <c r="K57" s="90"/>
    </row>
    <row r="58" spans="3:11" ht="15.75" thickBot="1">
      <c r="C58" s="5"/>
      <c r="D58" s="82"/>
      <c r="E58" s="81"/>
      <c r="F58" s="81"/>
      <c r="G58" s="84"/>
      <c r="H58" s="81"/>
      <c r="I58" s="96"/>
      <c r="J58" s="93"/>
      <c r="K58" s="90"/>
    </row>
    <row r="59" spans="3:11" ht="26.25" thickBot="1">
      <c r="C59" s="23"/>
      <c r="D59" s="18" t="s">
        <v>16</v>
      </c>
      <c r="E59" s="114"/>
      <c r="F59" s="115"/>
      <c r="G59" s="116"/>
      <c r="H59" s="55">
        <f>I59/I61</f>
        <v>0.028268551236749116</v>
      </c>
      <c r="I59" s="46">
        <f>SUM(I52)</f>
        <v>8</v>
      </c>
      <c r="J59" s="94"/>
      <c r="K59" s="91"/>
    </row>
    <row r="60" spans="3:11" ht="15.75" thickBot="1">
      <c r="C60" s="4" t="s">
        <v>5</v>
      </c>
      <c r="D60" s="3"/>
      <c r="E60" s="3"/>
      <c r="F60" s="3"/>
      <c r="G60" s="3"/>
      <c r="H60" s="3"/>
      <c r="I60" s="29"/>
      <c r="J60" s="19">
        <f>I50+I59</f>
        <v>24</v>
      </c>
      <c r="K60" s="21">
        <f>J60/I61</f>
        <v>0.08480565371024736</v>
      </c>
    </row>
    <row r="61" spans="3:9" ht="15.75" thickBot="1">
      <c r="C61" s="4" t="s">
        <v>8</v>
      </c>
      <c r="D61" s="3"/>
      <c r="E61" s="3"/>
      <c r="F61" s="3"/>
      <c r="G61" s="3"/>
      <c r="H61" s="3"/>
      <c r="I61" s="19">
        <f>I40</f>
        <v>283</v>
      </c>
    </row>
    <row r="62" spans="3:9" ht="15">
      <c r="C62" s="49"/>
      <c r="D62" s="15"/>
      <c r="E62" s="15"/>
      <c r="F62" s="15"/>
      <c r="G62" s="15"/>
      <c r="H62" s="15"/>
      <c r="I62" s="50"/>
    </row>
    <row r="63" spans="3:11" ht="108.75" customHeight="1">
      <c r="C63" s="113" t="s">
        <v>38</v>
      </c>
      <c r="D63" s="113"/>
      <c r="E63" s="113"/>
      <c r="F63" s="113"/>
      <c r="G63" s="113"/>
      <c r="H63" s="113"/>
      <c r="I63" s="113"/>
      <c r="J63" s="113"/>
      <c r="K63" s="113"/>
    </row>
    <row r="64" spans="3:11" ht="15">
      <c r="C64" s="40" t="s">
        <v>9</v>
      </c>
      <c r="D64" s="39"/>
      <c r="E64" s="38"/>
      <c r="F64" s="51"/>
      <c r="G64" s="51"/>
      <c r="K64" s="51"/>
    </row>
    <row r="65" spans="6:11" ht="15">
      <c r="F65" s="51"/>
      <c r="G65" s="51"/>
      <c r="K65" s="51"/>
    </row>
    <row r="66" spans="3:11" ht="15">
      <c r="C66" s="15" t="s">
        <v>13</v>
      </c>
      <c r="E66" s="36"/>
      <c r="F66" s="51"/>
      <c r="G66" s="51"/>
      <c r="K66" s="51"/>
    </row>
    <row r="67" spans="3:5" ht="15">
      <c r="C67" s="15" t="s">
        <v>12</v>
      </c>
      <c r="E67" s="37"/>
    </row>
  </sheetData>
  <sheetProtection/>
  <mergeCells count="92">
    <mergeCell ref="C63:K63"/>
    <mergeCell ref="J56:J59"/>
    <mergeCell ref="K56:K59"/>
    <mergeCell ref="D57:D58"/>
    <mergeCell ref="E57:E58"/>
    <mergeCell ref="F57:F58"/>
    <mergeCell ref="G57:G58"/>
    <mergeCell ref="H57:H58"/>
    <mergeCell ref="I57:I58"/>
    <mergeCell ref="E59:G59"/>
    <mergeCell ref="J51:J55"/>
    <mergeCell ref="K51:K55"/>
    <mergeCell ref="C54:C55"/>
    <mergeCell ref="D54:D55"/>
    <mergeCell ref="E54:E55"/>
    <mergeCell ref="F54:F55"/>
    <mergeCell ref="G54:G55"/>
    <mergeCell ref="H54:H55"/>
    <mergeCell ref="I54:I55"/>
    <mergeCell ref="J47:J50"/>
    <mergeCell ref="K47:K50"/>
    <mergeCell ref="D48:D49"/>
    <mergeCell ref="E48:E49"/>
    <mergeCell ref="F48:F49"/>
    <mergeCell ref="G48:G49"/>
    <mergeCell ref="H48:H49"/>
    <mergeCell ref="I48:I49"/>
    <mergeCell ref="E50:G50"/>
    <mergeCell ref="J43:J45"/>
    <mergeCell ref="K43:K45"/>
    <mergeCell ref="A45:B45"/>
    <mergeCell ref="D45:D46"/>
    <mergeCell ref="E45:E46"/>
    <mergeCell ref="F45:F46"/>
    <mergeCell ref="G45:G46"/>
    <mergeCell ref="I45:I46"/>
    <mergeCell ref="C39:D39"/>
    <mergeCell ref="J39:J41"/>
    <mergeCell ref="K39:K41"/>
    <mergeCell ref="A40:B40"/>
    <mergeCell ref="C40:D40"/>
    <mergeCell ref="E41:E42"/>
    <mergeCell ref="F41:F42"/>
    <mergeCell ref="G41:G42"/>
    <mergeCell ref="H41:H42"/>
    <mergeCell ref="I41:I42"/>
    <mergeCell ref="A5:B5"/>
    <mergeCell ref="A10:B10"/>
    <mergeCell ref="C28:K28"/>
    <mergeCell ref="E24:G24"/>
    <mergeCell ref="G13:G14"/>
    <mergeCell ref="I13:I14"/>
    <mergeCell ref="H13:H14"/>
    <mergeCell ref="G22:G23"/>
    <mergeCell ref="I22:I23"/>
    <mergeCell ref="G19:G20"/>
    <mergeCell ref="I19:I20"/>
    <mergeCell ref="H19:H20"/>
    <mergeCell ref="H22:H23"/>
    <mergeCell ref="E15:G15"/>
    <mergeCell ref="K16:K20"/>
    <mergeCell ref="J21:J24"/>
    <mergeCell ref="K21:K24"/>
    <mergeCell ref="J16:J20"/>
    <mergeCell ref="G6:G7"/>
    <mergeCell ref="I6:I7"/>
    <mergeCell ref="E10:E11"/>
    <mergeCell ref="F10:F11"/>
    <mergeCell ref="G10:G11"/>
    <mergeCell ref="I10:I11"/>
    <mergeCell ref="H6:H7"/>
    <mergeCell ref="J4:J6"/>
    <mergeCell ref="K4:K6"/>
    <mergeCell ref="J8:J10"/>
    <mergeCell ref="K8:K10"/>
    <mergeCell ref="J12:J15"/>
    <mergeCell ref="K12:K15"/>
    <mergeCell ref="C5:D5"/>
    <mergeCell ref="C4:D4"/>
    <mergeCell ref="D19:D20"/>
    <mergeCell ref="E19:E20"/>
    <mergeCell ref="F22:F23"/>
    <mergeCell ref="D13:D14"/>
    <mergeCell ref="E13:E14"/>
    <mergeCell ref="F13:F14"/>
    <mergeCell ref="D10:D11"/>
    <mergeCell ref="D22:D23"/>
    <mergeCell ref="E22:E23"/>
    <mergeCell ref="F19:F20"/>
    <mergeCell ref="E6:E7"/>
    <mergeCell ref="F6:F7"/>
    <mergeCell ref="C19:C20"/>
  </mergeCells>
  <printOptions/>
  <pageMargins left="0.7" right="0.7" top="0.75" bottom="0.75" header="0.3" footer="0.3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Muhammad</dc:creator>
  <cp:keywords/>
  <dc:description/>
  <cp:lastModifiedBy>Richard Caudillo</cp:lastModifiedBy>
  <cp:lastPrinted>2015-09-02T15:48:44Z</cp:lastPrinted>
  <dcterms:created xsi:type="dcterms:W3CDTF">2012-08-31T21:03:32Z</dcterms:created>
  <dcterms:modified xsi:type="dcterms:W3CDTF">2015-09-30T17:46:32Z</dcterms:modified>
  <cp:category/>
  <cp:version/>
  <cp:contentType/>
  <cp:contentStatus/>
</cp:coreProperties>
</file>